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<sst xmlns="http://schemas.openxmlformats.org/spreadsheetml/2006/main" count="145" uniqueCount="140">
  <si>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</si>
  <si>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</si>
  <si>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</si>
  <si>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</si>
  <si>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</si>
  <si>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</si>
  <si>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</si>
  <si>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</si>
  <si>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</si>
  <si>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</si>
  <si>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</si>
  <si>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</si>
  <si>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</si>
  <si>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</si>
  <si>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</si>
  <si>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</si>
  <si>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</si>
  <si>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</si>
  <si>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</si>
  <si>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</si>
  <si>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</si>
  <si>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</si>
  <si>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</si>
  <si>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</si>
  <si>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</si>
  <si>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</si>
  <si>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</si>
  <si>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</si>
  <si>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</si>
  <si>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</si>
  <si>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</si>
  <si>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</si>
  <si>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</si>
  <si>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</si>
  <si>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</si>
  <si>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</si>
  <si>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</si>
  <si>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</si>
  <si>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</si>
  <si>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</si>
  <si>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</si>
  <si>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</si>
  <si>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</si>
  <si>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</si>
  <si>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</si>
  <si>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</si>
  <si>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</si>
  <si>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</si>
  <si>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</si>
  <si>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</si>
  <si>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</si>
  <si>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</si>
  <si>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</si>
  <si>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</si>
  <si>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</si>
  <si>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</si>
  <si>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</si>
  <si>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</si>
  <si>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</si>
  <si>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</si>
  <si>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</si>
  <si>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</si>
  <si>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</si>
  <si>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</si>
  <si>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</si>
  <si>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</si>
  <si>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</si>
  <si>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</si>
  <si>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</si>
  <si>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</si>
  <si>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</si>
  <si>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</si>
  <si>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</si>
  <si>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</si>
  <si>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</si>
  <si>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</si>
  <si>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</si>
  <si>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</si>
  <si>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</si>
  <si>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</si>
  <si>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</si>
  <si>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</si>
  <si>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</si>
  <si>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</si>
  <si>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</si>
  <si>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</si>
  <si>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</si>
  <si>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</si>
  <si>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</si>
  <si>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</si>
  <si>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</si>
  <si>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</si>
  <si>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</si>
  <si>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</si>
  <si>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</si>
  <si>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</si>
  <si>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</si>
  <si>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</si>
  <si>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</si>
  <si>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</si>
  <si>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</si>
  <si>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</si>
  <si>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</si>
  <si>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</si>
  <si>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</si>
  <si>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</si>
  <si>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</si>
  <si>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</si>
  <si>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</si>
  <si>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</si>
  <si>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</si>
  <si>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</si>
  <si>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</si>
  <si>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</si>
  <si>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</si>
  <si>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</si>
  <si>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</si>
  <si>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</si>
  <si>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</si>
  <si>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</si>
  <si>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</si>
  <si>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</si>
  <si>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</si>
  <si>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</si>
  <si>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</si>
  <si>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</si>
  <si>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</si>
  <si>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</si>
  <si>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</si>
  <si>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</si>
  <si>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</si>
  <si>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</si>
  <si>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</si>
  <si>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</si>
  <si>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</si>
  <si>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</si>
  <si>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</si>
  <si>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</si>
  <si>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</si>
  <si>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21.11.18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</si>
</sst>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2" fontId="33" fillId="0" borderId="13" xfId="112" applyNumberFormat="1" applyFont="1" applyFill="1" applyBorder="1" applyAlignment="1">
      <alignment horizontal="center"/>
      <protection/>
    </xf>
    <xf numFmtId="0" fontId="36" fillId="0" borderId="0" xfId="112" applyFont="1" applyFill="1">
      <alignment/>
      <protection/>
    </xf>
    <xf numFmtId="0" fontId="36" fillId="0" borderId="11" xfId="112" applyFont="1" applyFill="1" applyBorder="1">
      <alignment/>
      <protection/>
    </xf>
    <xf numFmtId="4" fontId="0" fillId="0" borderId="11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7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12" sqref="AM1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5" t="s">
        <v>14</v>
      </c>
      <c r="E1" s="106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9" t="s">
        <v>16</v>
      </c>
      <c r="B3" s="109"/>
      <c r="C3" s="109"/>
      <c r="D3" s="109"/>
      <c r="E3" s="109"/>
      <c r="F3" s="109"/>
      <c r="G3" s="109"/>
      <c r="H3" s="109"/>
      <c r="I3" s="109"/>
    </row>
    <row r="4" spans="1:9" ht="20.2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7" t="s">
        <v>3</v>
      </c>
      <c r="B7" s="13"/>
      <c r="C7" s="107" t="s">
        <v>0</v>
      </c>
      <c r="D7" s="102" t="s">
        <v>1</v>
      </c>
      <c r="E7" s="102" t="s">
        <v>19</v>
      </c>
      <c r="F7" s="102" t="s">
        <v>112</v>
      </c>
      <c r="G7" s="14" t="s">
        <v>113</v>
      </c>
      <c r="H7" s="110" t="s">
        <v>139</v>
      </c>
      <c r="I7" s="94" t="s">
        <v>2</v>
      </c>
      <c r="J7" s="96" t="s">
        <v>137</v>
      </c>
    </row>
    <row r="8" spans="1:25" ht="39.75" customHeight="1">
      <c r="A8" s="107"/>
      <c r="B8" s="1" t="s">
        <v>20</v>
      </c>
      <c r="C8" s="107"/>
      <c r="D8" s="102"/>
      <c r="E8" s="102"/>
      <c r="F8" s="102"/>
      <c r="G8" s="52" t="s">
        <v>114</v>
      </c>
      <c r="H8" s="111"/>
      <c r="I8" s="95"/>
      <c r="J8" s="97"/>
      <c r="L8" s="100" t="s">
        <v>138</v>
      </c>
      <c r="M8" s="94" t="s">
        <v>26</v>
      </c>
      <c r="N8" s="96" t="s">
        <v>27</v>
      </c>
      <c r="O8" s="94" t="s">
        <v>28</v>
      </c>
      <c r="P8" s="94" t="s">
        <v>29</v>
      </c>
      <c r="Q8" s="94" t="s">
        <v>30</v>
      </c>
      <c r="R8" s="94" t="s">
        <v>31</v>
      </c>
      <c r="S8" s="94" t="s">
        <v>32</v>
      </c>
      <c r="T8" s="94" t="s">
        <v>33</v>
      </c>
      <c r="U8" s="94" t="s">
        <v>34</v>
      </c>
      <c r="V8" s="94" t="s">
        <v>35</v>
      </c>
      <c r="W8" s="94" t="s">
        <v>36</v>
      </c>
      <c r="X8" s="94" t="s">
        <v>37</v>
      </c>
      <c r="Y8" s="94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1"/>
      <c r="M9" s="95"/>
      <c r="N9" s="97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s="15" customFormat="1" ht="19.5" customHeight="1">
      <c r="A10" s="98" t="s">
        <v>6</v>
      </c>
      <c r="B10" s="99"/>
      <c r="C10" s="99"/>
      <c r="D10" s="99"/>
      <c r="E10" s="99"/>
      <c r="F10" s="99"/>
      <c r="G10" s="99"/>
      <c r="H10" s="99"/>
      <c r="I10" s="99"/>
      <c r="J10" s="99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94811684.73</v>
      </c>
      <c r="I11" s="38">
        <f aca="true" t="shared" si="0" ref="I11:I18">H11/D11*100</f>
        <v>49.17546847202227</v>
      </c>
      <c r="J11" s="38">
        <f>(H11/(M11+N11+O11+P11+Q11+R11+S11+V11+W11+O29+P29+Q29+R29+S29+T11+T29+U11+U29+V29+W29))*100</f>
        <v>78.32309505710734</v>
      </c>
      <c r="K11" s="40"/>
      <c r="L11" s="49">
        <f>M11+N11+O11+P11+Q11+R11+S11+T11+U11+V11+W11-H12</f>
        <v>14803137.709999993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69055691.68</v>
      </c>
      <c r="I12" s="54">
        <f t="shared" si="0"/>
        <v>56.64540959953045</v>
      </c>
      <c r="J12" s="79">
        <f>(H12/(M11+N11+O11+P11+Q11+R11+S11+T11+U11+V11+W11))*100</f>
        <v>82.34755026074185</v>
      </c>
      <c r="L12" s="45">
        <f>(M12+N12+O12+P12+Q12+R12+S12+T12+U12+V12+W12)-(H13+H16+H17+H18)</f>
        <v>1184844.4400000013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103">
        <f>((H13+H16+H17+H18)/(M12+N12+O12+P12+Q12+R12+S12+T12+U12+V12+W12))*100</f>
        <v>96.38506880984782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31577.39+15917.61+121677.93+62675.88+102268.28+39092.55+52605.2+54734.36+188440.48+957995.29+82453.86+90143.4+306140.06+185523.83+118297.71+35911.15+980849.61+90100.36+66061.72+190599.75+719657.04</f>
        <v>4492723.46</v>
      </c>
      <c r="I16" s="17">
        <f t="shared" si="0"/>
        <v>74.95617905168675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375177+377002+518168.27+377588+377041+376903+377045+400325+377335</f>
        <v>3556584.27</v>
      </c>
      <c r="I17" s="17">
        <f t="shared" si="0"/>
        <v>81.06295067619236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4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37464132.43000001</v>
      </c>
      <c r="I21" s="33">
        <f>H21/D21*100</f>
        <v>51.93113050334029</v>
      </c>
      <c r="J21" s="103">
        <f>(H21/(M21+N21+O21+P21+Q21+R21+S21+T21+U21+V21+W21))*100</f>
        <v>73.34055091671186</v>
      </c>
      <c r="L21" s="50">
        <f>(M21+N21+O21+P21+Q21+R21+S21+T21+U21+V21+W21)-H21</f>
        <v>13618293.269999988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87" customFormat="1" ht="37.5">
      <c r="A25" s="26"/>
      <c r="B25" s="63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26983.36+34475.26+63440+49627.68+79670+34437.03+5002.5+63090+20955.76+29601.77+67621.66+62553.1+20194.29+13201.67+134900.02+88289.97+3238.8+57696</f>
        <v>854978.8700000001</v>
      </c>
      <c r="I25" s="21">
        <f t="shared" si="5"/>
        <v>62.352164833151704</v>
      </c>
      <c r="J25" s="86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>
        <f t="shared" si="2"/>
        <v>0</v>
      </c>
      <c r="Z25" s="90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10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25755993.05</v>
      </c>
      <c r="I29" s="54">
        <f>H29/D29*100</f>
        <v>36.33023843688758</v>
      </c>
      <c r="J29" s="79">
        <f>(H29/(M29+N29+O29+P29+Q29+R29+S29+T29+U29+V29+W29))*100</f>
        <v>69.2492258168513</v>
      </c>
      <c r="L29" s="50">
        <f>(M29+N29+O29+P29+Q29+R29+S29+T29+U29+V29+W29)-H29</f>
        <v>11437192.499999996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2376+63387.51</f>
        <v>65763.51000000001</v>
      </c>
      <c r="I33" s="56">
        <f t="shared" si="10"/>
        <v>57.185660869565226</v>
      </c>
      <c r="J33" s="51">
        <f t="shared" si="11"/>
        <v>57.185660869565226</v>
      </c>
      <c r="L33" s="45">
        <f t="shared" si="12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</f>
        <v>3877233.5500000003</v>
      </c>
      <c r="I65" s="77">
        <f t="shared" si="10"/>
        <v>25.242161062369906</v>
      </c>
      <c r="J65" s="51">
        <f t="shared" si="11"/>
        <v>53.970893701003234</v>
      </c>
      <c r="L65" s="45">
        <f t="shared" si="12"/>
        <v>3306700.7600000002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0"/>
        <v>56.15149261910221</v>
      </c>
      <c r="J75" s="51">
        <f t="shared" si="11"/>
        <v>68.06291609979006</v>
      </c>
      <c r="L75" s="45">
        <f t="shared" si="12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190086.61+6815.71</f>
        <v>196902.31999999998</v>
      </c>
      <c r="I77" s="17">
        <f t="shared" si="10"/>
        <v>97.0113562550057</v>
      </c>
      <c r="J77" s="51">
        <f t="shared" si="11"/>
        <v>97.0113562550057</v>
      </c>
      <c r="L77" s="45">
        <f t="shared" si="12"/>
        <v>6066.000000000029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137489.66+3208.95</f>
        <v>140698.61000000002</v>
      </c>
      <c r="I78" s="17">
        <f t="shared" si="10"/>
        <v>96.5560643880903</v>
      </c>
      <c r="J78" s="51">
        <f t="shared" si="11"/>
        <v>96.5560643880903</v>
      </c>
      <c r="L78" s="45">
        <f t="shared" si="12"/>
        <v>5018.399999999994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1" t="s">
        <v>89</v>
      </c>
      <c r="B86" s="92"/>
      <c r="C86" s="92"/>
      <c r="D86" s="92"/>
      <c r="E86" s="92"/>
      <c r="F86" s="92"/>
      <c r="G86" s="93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77355791.83</v>
      </c>
      <c r="I87" s="8">
        <f t="shared" si="10"/>
        <v>53.174856261824786</v>
      </c>
      <c r="J87" s="8">
        <f>(H87/(M87+N87+O87+P87+Q87+R87+S87+T87+U87+V87+W87))*100</f>
        <v>70.02912504446529</v>
      </c>
      <c r="L87" s="50">
        <f>(M87+N87+O87+P87+Q87+R87+S87+T87+U87+V87+W87)-H87</f>
        <v>33106521.930000007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87741.39+1410000+801919.2+607351.2+34640.42</f>
        <v>2941652.21</v>
      </c>
      <c r="I89" s="17">
        <f t="shared" si="10"/>
        <v>50.16557637716696</v>
      </c>
      <c r="J89" s="51">
        <f aca="true" t="shared" si="17" ref="J89:J123">(H89/(M89+N89+O89+P89+Q89+R89+S89+T89+U89+V89+W89))*100</f>
        <v>66.85573204545454</v>
      </c>
      <c r="L89" s="45">
        <f aca="true" t="shared" si="18" ref="L89:L124">(M89+N89+O89+P89+Q89+R89+S89+T89+U89+V89+W89)-H89</f>
        <v>1458347.79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577692+778157+1108224+5975.9+1710871+1977704+35596.02</f>
        <v>6194219.92</v>
      </c>
      <c r="I94" s="17">
        <f aca="true" t="shared" si="20" ref="I94:I107">H94/D94*100</f>
        <v>39.706537948717944</v>
      </c>
      <c r="J94" s="51">
        <f t="shared" si="17"/>
        <v>66.00127778369739</v>
      </c>
      <c r="L94" s="45">
        <f t="shared" si="18"/>
        <v>3190780.08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33.55892538855536</v>
      </c>
      <c r="L121" s="45">
        <f t="shared" si="18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72592.8+4965000+4965000</f>
        <v>10002592.8</v>
      </c>
      <c r="I122" s="17">
        <f t="shared" si="21"/>
        <v>99.03557227722773</v>
      </c>
      <c r="J122" s="51">
        <f t="shared" si="17"/>
        <v>99.03557227722773</v>
      </c>
      <c r="L122" s="45">
        <f t="shared" si="18"/>
        <v>97407.19999999925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172167476.56</v>
      </c>
      <c r="I124" s="8">
        <f t="shared" si="21"/>
        <v>50.89538478529562</v>
      </c>
      <c r="J124" s="84">
        <f>(H124/(M124+N124+O124+P124+Q124+R124+S124+T124+U124+V124+W124))*100</f>
        <v>74.36579736846328</v>
      </c>
      <c r="L124" s="50">
        <f t="shared" si="18"/>
        <v>59346852.139999986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2018-11-21T13:26:40Z</dcterms:modified>
  <cp:category/>
  <cp:version/>
  <cp:contentType/>
  <cp:contentStatus/>
</cp:coreProperties>
</file>